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0" yWindow="-460" windowWidth="29040" windowHeight="164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 l="1"/>
  <c r="N23" i="1"/>
  <c r="N22" i="1"/>
  <c r="N21" i="1"/>
  <c r="N6" i="1"/>
  <c r="N20" i="1"/>
  <c r="N31" i="1"/>
  <c r="J41" i="1"/>
  <c r="N30" i="1"/>
  <c r="J40" i="1"/>
  <c r="N28" i="1"/>
  <c r="J37" i="1"/>
  <c r="N27" i="1"/>
  <c r="J38" i="1"/>
  <c r="N25" i="1"/>
  <c r="J39" i="1"/>
  <c r="N24" i="1"/>
  <c r="J35" i="1"/>
  <c r="N3" i="1"/>
  <c r="N4" i="1"/>
  <c r="N5" i="1"/>
  <c r="N7" i="1"/>
  <c r="J33" i="1"/>
  <c r="N9" i="1"/>
  <c r="N10" i="1"/>
  <c r="J36" i="1"/>
  <c r="J47" i="1"/>
</calcChain>
</file>

<file path=xl/sharedStrings.xml><?xml version="1.0" encoding="utf-8"?>
<sst xmlns="http://schemas.openxmlformats.org/spreadsheetml/2006/main" count="91" uniqueCount="84">
  <si>
    <t>SBCC/BSIR HANDICAP FORM</t>
  </si>
  <si>
    <t>NAME:</t>
  </si>
  <si>
    <t>RIG DIMENSIONS:</t>
  </si>
  <si>
    <t>I:</t>
  </si>
  <si>
    <t>J:</t>
  </si>
  <si>
    <t>P:</t>
  </si>
  <si>
    <t>E:</t>
  </si>
  <si>
    <t>LARGEST HEADSAIL DIMENSION:</t>
  </si>
  <si>
    <t>LUFF:</t>
  </si>
  <si>
    <t>LEECH:</t>
  </si>
  <si>
    <t>FOOT:</t>
  </si>
  <si>
    <t>HANDICAPPER USE ONLY</t>
  </si>
  <si>
    <t>S</t>
  </si>
  <si>
    <t>A</t>
  </si>
  <si>
    <t>A-SQRT</t>
  </si>
  <si>
    <t>LUFF/2</t>
  </si>
  <si>
    <t>LP-DIM</t>
  </si>
  <si>
    <t>BASE:</t>
  </si>
  <si>
    <t>(1) NON-FURLING</t>
  </si>
  <si>
    <t>(2) FURLING DRUM BELOW DECK</t>
  </si>
  <si>
    <t>(3) FURLING DRUM ABOVE DECK</t>
  </si>
  <si>
    <t>UV COVERS</t>
  </si>
  <si>
    <t>POLES:</t>
  </si>
  <si>
    <t>ADJUSTED PHRF:</t>
  </si>
  <si>
    <t>POLES</t>
  </si>
  <si>
    <t>PROPULSION:</t>
  </si>
  <si>
    <t xml:space="preserve"> DACRON SAILS:</t>
  </si>
  <si>
    <t>ARE ALL SAILS DACRON  (Y) or (N):</t>
  </si>
  <si>
    <t>ADDRESS:</t>
  </si>
  <si>
    <t>CELL #:</t>
  </si>
  <si>
    <t>EMAIL:</t>
  </si>
  <si>
    <t>(1) SPINNAKER POLE OR WHISKER POLE MARKED AT J DIMENSION</t>
  </si>
  <si>
    <t>BOAT MODEL:</t>
  </si>
  <si>
    <t>YACHT NAME:</t>
  </si>
  <si>
    <t>YACHT CLUB:</t>
  </si>
  <si>
    <t>MISC. 1</t>
  </si>
  <si>
    <t>MISC. 2</t>
  </si>
  <si>
    <t>MISC. 3</t>
  </si>
  <si>
    <t>LP:</t>
  </si>
  <si>
    <t>NOTES:</t>
  </si>
  <si>
    <t>SAIL #:</t>
  </si>
  <si>
    <t>YEAR:</t>
  </si>
  <si>
    <t>BOAT MAKE:</t>
  </si>
  <si>
    <t>wk1</t>
  </si>
  <si>
    <t>wk2</t>
  </si>
  <si>
    <t>(3) VERTICAL BATTENS/POSITIVE ROACH</t>
  </si>
  <si>
    <t>(2) WHISKER POLE NOT MARKED AT J DIMENSION OR ANY POLE LONGER THAN J</t>
  </si>
  <si>
    <t>(3) NO POLE</t>
  </si>
  <si>
    <t>(1) FOLDING/FEATHERING OUT OF APERTURE</t>
  </si>
  <si>
    <t>(3) OUTBOARD RETRACTED WHEN RACING</t>
  </si>
  <si>
    <t>(2) FIXED 2-BLADE IN APERTURE</t>
  </si>
  <si>
    <t>(4) OUTBOARD NOT RETRACTED</t>
  </si>
  <si>
    <t>(5) FIXED 2-BLADE OUT OF APERTURE</t>
  </si>
  <si>
    <t>(6) FIXED 3-BLADE IN APERTURE</t>
  </si>
  <si>
    <t>(7) FIXED 3-BLADE OUT OF APERTURE</t>
  </si>
  <si>
    <t>WK-J</t>
  </si>
  <si>
    <t>WK-LUFF</t>
  </si>
  <si>
    <t>WK-LEECH</t>
  </si>
  <si>
    <t>WK-FOOT</t>
  </si>
  <si>
    <t>DACRON</t>
  </si>
  <si>
    <t>UV COVER</t>
  </si>
  <si>
    <t>HEADSAIL SYSTEM</t>
  </si>
  <si>
    <t>MAINSAIL OPTION</t>
  </si>
  <si>
    <t>PROPULSION</t>
  </si>
  <si>
    <t>TRANSFER  DATA</t>
  </si>
  <si>
    <t xml:space="preserve"> </t>
  </si>
  <si>
    <t>BASE</t>
  </si>
  <si>
    <t>(4) EXTRA LARGE ROACH</t>
  </si>
  <si>
    <t>(2) IN-MAST ROLLER FURLING NO BATTENS</t>
  </si>
  <si>
    <t>(5) IN-BOOM FURLING WITH BATTENS</t>
  </si>
  <si>
    <t>(8) NON-STANDARD</t>
  </si>
  <si>
    <t>HANDICAPPER: Ted Drossos</t>
  </si>
  <si>
    <t>EFFECTIVE:</t>
  </si>
  <si>
    <t>VALID THRU:</t>
  </si>
  <si>
    <t>May 1, 2021</t>
  </si>
  <si>
    <t>April 30, 2023</t>
  </si>
  <si>
    <t>DO ALL HEADSAILS HAVE SEWN-ON WOVEN UV COVERS (Y) or (N):</t>
  </si>
  <si>
    <t>HEADSAIL SYSTEM:</t>
  </si>
  <si>
    <t>MAINSAIL OPTION:</t>
  </si>
  <si>
    <t>(1) CONVENTIONAL MAINSAIL</t>
  </si>
  <si>
    <t>HEADSAIL SIZE:</t>
  </si>
  <si>
    <t>HAS YOUR SAILBOAT BEEN MODIFIED:</t>
  </si>
  <si>
    <t>LENGTH/BEAM/DRAFT:</t>
  </si>
  <si>
    <t>Revised 12/4/20 2:51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</si>
</sst>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3" xfId="0" applyFill="1" applyBorder="1" applyAlignment="1"/>
    <xf numFmtId="1" fontId="0" fillId="3" borderId="14" xfId="0" applyNumberForma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0" fillId="0" borderId="5" xfId="0" applyBorder="1"/>
    <xf numFmtId="164" fontId="0" fillId="0" borderId="0" xfId="0" applyNumberFormat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2" fillId="3" borderId="9" xfId="0" applyNumberFormat="1" applyFont="1" applyFill="1" applyBorder="1" applyAlignment="1">
      <alignment horizontal="righ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3" borderId="14" xfId="0" applyFill="1" applyBorder="1" applyProtection="1"/>
    <xf numFmtId="0" fontId="0" fillId="0" borderId="9" xfId="0" applyBorder="1"/>
    <xf numFmtId="0" fontId="0" fillId="0" borderId="9" xfId="0" applyFill="1" applyBorder="1"/>
    <xf numFmtId="0" fontId="0" fillId="0" borderId="0" xfId="0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" fontId="0" fillId="3" borderId="14" xfId="0" applyNumberFormat="1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center" vertical="center"/>
    </xf>
    <xf numFmtId="0" fontId="0" fillId="2" borderId="9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0" fillId="3" borderId="14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0" xfId="0" applyFont="1" applyBorder="1" applyAlignment="1" applyProtection="1"/>
    <xf numFmtId="165" fontId="0" fillId="2" borderId="10" xfId="0" applyNumberFormat="1" applyFill="1" applyBorder="1" applyAlignment="1" applyProtection="1">
      <alignment horizontal="left" vertical="center"/>
      <protection locked="0"/>
    </xf>
    <xf numFmtId="165" fontId="0" fillId="2" borderId="12" xfId="0" applyNumberForma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4" xfId="0" applyBorder="1" applyAlignment="1"/>
    <xf numFmtId="0" fontId="0" fillId="0" borderId="0" xfId="0" applyBorder="1" applyAlignment="1">
      <alignment horizontal="left"/>
    </xf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223838</xdr:colOff>
      <xdr:row>44</xdr:row>
      <xdr:rowOff>57151</xdr:rowOff>
    </xdr:from>
    <xdr:to>
      <xdr:col>8</xdr:col>
      <xdr:colOff>4763</xdr:colOff>
      <xdr:row>45</xdr:row>
      <xdr:rowOff>152401</xdr:rowOff>
    </xdr:to>
    <xdr:pic>
      <xdr:nvPicPr>
        <xdr:cNvPr id="3" name="Picture 2" descr="SBCC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1038" y="7219951"/>
          <a:ext cx="454025" cy="2730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228601</xdr:colOff>
      <xdr:row>41</xdr:row>
      <xdr:rowOff>38101</xdr:rowOff>
    </xdr:from>
    <xdr:to>
      <xdr:col>8</xdr:col>
      <xdr:colOff>9144</xdr:colOff>
      <xdr:row>43</xdr:row>
      <xdr:rowOff>136144</xdr:rowOff>
    </xdr:to>
    <xdr:pic>
      <xdr:nvPicPr>
        <xdr:cNvPr id="2" name="Picture 1" descr="US Sailing 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6667501"/>
          <a:ext cx="453643" cy="45364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B1" sqref="B1"/>
    </sheetView>
  </sheetViews>
  <sheetFormatPr baseColWidth="10" defaultColWidth="8.83203125" defaultRowHeight="14" x14ac:dyDescent="0"/>
  <cols>
    <col min="1" max="1" width="1.83203125" customWidth="1"/>
    <col min="2" max="2" width="10" customWidth="1"/>
    <col min="11" max="11" width="2.1640625" customWidth="1"/>
    <col min="12" max="12" width="7.1640625" customWidth="1"/>
    <col min="13" max="13" width="19" hidden="1" customWidth="1"/>
    <col min="14" max="14" width="14.83203125" hidden="1" customWidth="1"/>
    <col min="15" max="15" width="9.1640625" customWidth="1"/>
  </cols>
  <sheetData>
    <row r="1" spans="1:14" ht="15.75" customHeight="1" thickTop="1">
      <c r="A1" s="8"/>
      <c r="B1" s="9"/>
      <c r="C1" s="9"/>
      <c r="D1" s="57" t="s">
        <v>0</v>
      </c>
      <c r="E1" s="57"/>
      <c r="F1" s="57"/>
      <c r="G1" s="57"/>
      <c r="H1" s="57"/>
      <c r="I1" s="9"/>
      <c r="J1" s="9"/>
      <c r="K1" s="10"/>
    </row>
    <row r="2" spans="1:14" ht="5.25" customHeight="1">
      <c r="A2" s="11"/>
      <c r="B2" s="12"/>
      <c r="C2" s="12"/>
      <c r="D2" s="12"/>
      <c r="E2" s="13"/>
      <c r="F2" s="15"/>
      <c r="G2" s="15"/>
      <c r="H2" s="22"/>
      <c r="I2" s="12"/>
      <c r="J2" s="12"/>
      <c r="K2" s="14"/>
    </row>
    <row r="3" spans="1:14">
      <c r="A3" s="11"/>
      <c r="B3" s="12" t="s">
        <v>1</v>
      </c>
      <c r="C3" s="65"/>
      <c r="D3" s="66"/>
      <c r="E3" s="67"/>
      <c r="F3" s="58" t="s">
        <v>42</v>
      </c>
      <c r="G3" s="62"/>
      <c r="H3" s="63"/>
      <c r="I3" s="64"/>
      <c r="J3" s="16"/>
      <c r="K3" s="14"/>
      <c r="M3" s="1" t="s">
        <v>12</v>
      </c>
      <c r="N3" s="30" t="e">
        <f>(N21+N22+N23)/2</f>
        <v>#VALUE!</v>
      </c>
    </row>
    <row r="4" spans="1:14">
      <c r="A4" s="11"/>
      <c r="B4" s="12" t="s">
        <v>28</v>
      </c>
      <c r="C4" s="59"/>
      <c r="D4" s="60"/>
      <c r="E4" s="61"/>
      <c r="F4" s="58" t="s">
        <v>32</v>
      </c>
      <c r="G4" s="62"/>
      <c r="H4" s="59"/>
      <c r="I4" s="60"/>
      <c r="J4" s="61"/>
      <c r="K4" s="14"/>
      <c r="M4" s="1" t="s">
        <v>13</v>
      </c>
      <c r="N4" s="30" t="e">
        <f>((N3-N21)*(N3-N22)*(N3-N23))*N3</f>
        <v>#VALUE!</v>
      </c>
    </row>
    <row r="5" spans="1:14">
      <c r="A5" s="11"/>
      <c r="B5" s="12"/>
      <c r="C5" s="59"/>
      <c r="D5" s="60"/>
      <c r="E5" s="61"/>
      <c r="F5" s="58" t="s">
        <v>33</v>
      </c>
      <c r="G5" s="58"/>
      <c r="H5" s="59"/>
      <c r="I5" s="60"/>
      <c r="J5" s="61"/>
      <c r="K5" s="14"/>
      <c r="M5" s="1" t="s">
        <v>14</v>
      </c>
      <c r="N5" s="30" t="e">
        <f>SQRT(N4)</f>
        <v>#VALUE!</v>
      </c>
    </row>
    <row r="6" spans="1:14">
      <c r="A6" s="11"/>
      <c r="B6" s="12" t="s">
        <v>29</v>
      </c>
      <c r="C6" s="76"/>
      <c r="D6" s="77"/>
      <c r="E6" s="72" t="s">
        <v>82</v>
      </c>
      <c r="F6" s="73"/>
      <c r="G6" s="74"/>
      <c r="H6" s="27" t="s">
        <v>65</v>
      </c>
      <c r="I6" s="27" t="s">
        <v>65</v>
      </c>
      <c r="J6" s="27" t="s">
        <v>65</v>
      </c>
      <c r="K6" s="14"/>
      <c r="M6" s="1" t="s">
        <v>15</v>
      </c>
      <c r="N6" s="30" t="e">
        <f>N21/2</f>
        <v>#VALUE!</v>
      </c>
    </row>
    <row r="7" spans="1:14" ht="15" customHeight="1">
      <c r="A7" s="11"/>
      <c r="B7" s="12" t="s">
        <v>30</v>
      </c>
      <c r="C7" s="59"/>
      <c r="D7" s="60"/>
      <c r="E7" s="61"/>
      <c r="F7" s="12"/>
      <c r="G7" s="17" t="s">
        <v>40</v>
      </c>
      <c r="H7" s="28"/>
      <c r="I7" s="18" t="s">
        <v>41</v>
      </c>
      <c r="J7" s="28"/>
      <c r="K7" s="14"/>
      <c r="M7" s="1" t="s">
        <v>16</v>
      </c>
      <c r="N7" s="30" t="e">
        <f>N5/N6</f>
        <v>#VALUE!</v>
      </c>
    </row>
    <row r="8" spans="1:14" ht="15" customHeight="1">
      <c r="A8" s="11"/>
      <c r="B8" s="12"/>
      <c r="C8" s="12"/>
      <c r="D8" s="12"/>
      <c r="E8" s="12"/>
      <c r="F8" s="62" t="s">
        <v>34</v>
      </c>
      <c r="G8" s="62"/>
      <c r="H8" s="59"/>
      <c r="I8" s="60"/>
      <c r="J8" s="61"/>
      <c r="K8" s="14"/>
    </row>
    <row r="9" spans="1:14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12"/>
      <c r="K9" s="19"/>
      <c r="L9" s="1"/>
      <c r="M9" s="2" t="s">
        <v>43</v>
      </c>
      <c r="N9" s="31" t="b">
        <f>IF(AND(J33&gt;=146,J33&lt;156)=TRUE,0,IF(AND(J33&gt;=136,J33&lt;146)=TRUE,3,IF(AND(J33&gt;=156,J33&lt;166)=TRUE,-3,IF(AND(J33&gt;=166,J33&lt;176)=TRUE,-6,IF(AND(J33&gt;=176,J33&lt;186)=TRUE,-9)))))</f>
        <v>0</v>
      </c>
    </row>
    <row r="10" spans="1:14" ht="15" customHeight="1">
      <c r="A10" s="11"/>
      <c r="B10" s="20" t="s">
        <v>3</v>
      </c>
      <c r="C10" s="27"/>
      <c r="D10" s="21" t="s">
        <v>4</v>
      </c>
      <c r="E10" s="27"/>
      <c r="F10" s="20" t="s">
        <v>5</v>
      </c>
      <c r="G10" s="27"/>
      <c r="H10" s="20" t="s">
        <v>6</v>
      </c>
      <c r="I10" s="27"/>
      <c r="J10" s="12"/>
      <c r="K10" s="14"/>
      <c r="M10" s="2" t="s">
        <v>44</v>
      </c>
      <c r="N10" s="30" t="b">
        <f>IF(AND(J33&gt;=106,J33&lt;116)=TRUE,12,IF(AND(J33&gt;=116,J33&lt;126)=TRUE,9,IF(AND(J33&gt;=126,J33&lt;136)=TRUE,6,IF(AND(J33&gt;0,J33&lt;106)=TRUE,15))))</f>
        <v>0</v>
      </c>
    </row>
    <row r="11" spans="1:14" ht="5.2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4"/>
    </row>
    <row r="12" spans="1:14">
      <c r="A12" s="11"/>
      <c r="B12" s="12" t="s">
        <v>7</v>
      </c>
      <c r="C12" s="12"/>
      <c r="D12" s="12"/>
      <c r="E12" s="12"/>
      <c r="F12" s="12"/>
      <c r="G12" s="12"/>
      <c r="H12" s="12"/>
      <c r="I12" s="12"/>
      <c r="J12" s="12"/>
      <c r="K12" s="14"/>
    </row>
    <row r="13" spans="1:14" ht="15" customHeight="1">
      <c r="A13" s="11"/>
      <c r="B13" s="20" t="s">
        <v>8</v>
      </c>
      <c r="C13" s="27"/>
      <c r="D13" s="20" t="s">
        <v>9</v>
      </c>
      <c r="E13" s="27"/>
      <c r="F13" s="20" t="s">
        <v>10</v>
      </c>
      <c r="G13" s="27"/>
      <c r="H13" s="12"/>
      <c r="I13" s="12"/>
      <c r="J13" s="12"/>
      <c r="K13" s="14"/>
    </row>
    <row r="14" spans="1:14" ht="5.2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4"/>
    </row>
    <row r="15" spans="1:14">
      <c r="A15" s="11"/>
      <c r="B15" s="68" t="s">
        <v>27</v>
      </c>
      <c r="C15" s="68"/>
      <c r="D15" s="68"/>
      <c r="E15" s="68"/>
      <c r="F15" s="27"/>
      <c r="G15" s="22"/>
      <c r="H15" s="22"/>
      <c r="I15" s="22"/>
      <c r="J15" s="22"/>
      <c r="K15" s="14"/>
    </row>
    <row r="16" spans="1:14" ht="3.7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4"/>
    </row>
    <row r="17" spans="1:14">
      <c r="A17" s="11"/>
      <c r="B17" s="68" t="s">
        <v>76</v>
      </c>
      <c r="C17" s="68"/>
      <c r="D17" s="68"/>
      <c r="E17" s="68"/>
      <c r="F17" s="68"/>
      <c r="G17" s="68"/>
      <c r="H17" s="81"/>
      <c r="I17" s="27"/>
      <c r="J17" s="12"/>
      <c r="K17" s="14"/>
    </row>
    <row r="18" spans="1:14" ht="4.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4"/>
    </row>
    <row r="19" spans="1:14">
      <c r="A19" s="11"/>
      <c r="B19" s="12"/>
      <c r="D19" s="12"/>
      <c r="E19" s="12"/>
      <c r="F19" s="12" t="s">
        <v>78</v>
      </c>
      <c r="G19" s="12"/>
      <c r="H19" s="27"/>
      <c r="I19" s="12"/>
      <c r="J19" s="12"/>
      <c r="K19" s="14"/>
    </row>
    <row r="20" spans="1:14">
      <c r="A20" s="11"/>
      <c r="B20" s="82" t="s">
        <v>77</v>
      </c>
      <c r="C20" s="82"/>
      <c r="D20" s="27"/>
      <c r="E20" s="12"/>
      <c r="F20" s="12"/>
      <c r="G20" s="12" t="s">
        <v>79</v>
      </c>
      <c r="H20" s="12"/>
      <c r="I20" s="12"/>
      <c r="J20" s="12"/>
      <c r="K20" s="14"/>
      <c r="M20" s="32" t="s">
        <v>55</v>
      </c>
      <c r="N20" s="35" t="str">
        <f>IF(N37="Y",E10,"")</f>
        <v/>
      </c>
    </row>
    <row r="21" spans="1:14">
      <c r="A21" s="11"/>
      <c r="B21" s="12"/>
      <c r="C21" s="12" t="s">
        <v>18</v>
      </c>
      <c r="D21" s="12"/>
      <c r="E21" s="12"/>
      <c r="F21" s="12"/>
      <c r="G21" s="12" t="s">
        <v>68</v>
      </c>
      <c r="H21" s="12"/>
      <c r="I21" s="12"/>
      <c r="J21" s="12"/>
      <c r="K21" s="14"/>
      <c r="M21" s="32" t="s">
        <v>56</v>
      </c>
      <c r="N21" s="35" t="str">
        <f>IF(N37="Y",C13,"")</f>
        <v/>
      </c>
    </row>
    <row r="22" spans="1:14">
      <c r="A22" s="11"/>
      <c r="B22" s="12"/>
      <c r="C22" s="12" t="s">
        <v>19</v>
      </c>
      <c r="D22" s="12"/>
      <c r="E22" s="12"/>
      <c r="F22" s="12"/>
      <c r="G22" s="12" t="s">
        <v>45</v>
      </c>
      <c r="H22" s="12"/>
      <c r="I22" s="12"/>
      <c r="J22" s="12"/>
      <c r="K22" s="14"/>
      <c r="M22" s="32" t="s">
        <v>57</v>
      </c>
      <c r="N22" s="35" t="str">
        <f>IF(N37="Y",E13,"")</f>
        <v/>
      </c>
    </row>
    <row r="23" spans="1:14" ht="14.25" customHeight="1">
      <c r="A23" s="11"/>
      <c r="C23" s="12" t="s">
        <v>20</v>
      </c>
      <c r="D23" s="12"/>
      <c r="E23" s="12"/>
      <c r="F23" s="12"/>
      <c r="G23" s="12" t="s">
        <v>67</v>
      </c>
      <c r="H23" s="12"/>
      <c r="I23" s="12"/>
      <c r="J23" s="12"/>
      <c r="K23" s="14"/>
      <c r="M23" s="32" t="s">
        <v>58</v>
      </c>
      <c r="N23" s="35" t="str">
        <f>IF(N37="Y",G13,"")</f>
        <v/>
      </c>
    </row>
    <row r="24" spans="1:14">
      <c r="A24" s="11"/>
      <c r="B24" s="12"/>
      <c r="E24" s="12"/>
      <c r="F24" s="12"/>
      <c r="G24" s="12" t="s">
        <v>69</v>
      </c>
      <c r="H24" s="12"/>
      <c r="I24" s="12"/>
      <c r="J24" s="12"/>
      <c r="K24" s="14"/>
      <c r="M24" s="32" t="s">
        <v>59</v>
      </c>
      <c r="N24" s="36" t="str">
        <f>IF(N37="Y",F15,"")</f>
        <v/>
      </c>
    </row>
    <row r="25" spans="1:14">
      <c r="A25" s="11"/>
      <c r="B25" s="12" t="s">
        <v>22</v>
      </c>
      <c r="C25" s="27"/>
      <c r="F25" s="12"/>
      <c r="G25" s="12"/>
      <c r="H25" s="12"/>
      <c r="I25" s="12"/>
      <c r="J25" s="12"/>
      <c r="K25" s="14"/>
      <c r="M25" s="32" t="s">
        <v>60</v>
      </c>
      <c r="N25" s="35" t="str">
        <f>IF(N37="Y",I17,"")</f>
        <v/>
      </c>
    </row>
    <row r="26" spans="1:14">
      <c r="A26" s="11"/>
      <c r="B26" s="12"/>
      <c r="C26" s="12" t="s">
        <v>31</v>
      </c>
      <c r="D26" s="12"/>
      <c r="E26" s="12"/>
      <c r="F26" s="12"/>
      <c r="G26" s="12"/>
      <c r="H26" s="12"/>
      <c r="I26" s="12"/>
      <c r="J26" s="39"/>
      <c r="K26" s="14"/>
      <c r="M26" s="32"/>
      <c r="N26" s="39"/>
    </row>
    <row r="27" spans="1:14" ht="15" customHeight="1">
      <c r="A27" s="11"/>
      <c r="B27" s="12"/>
      <c r="C27" s="12" t="s">
        <v>46</v>
      </c>
      <c r="D27" s="12"/>
      <c r="E27" s="12"/>
      <c r="F27" s="12"/>
      <c r="G27" s="12"/>
      <c r="H27" s="12"/>
      <c r="I27" s="12"/>
      <c r="J27" s="12"/>
      <c r="K27" s="14"/>
      <c r="M27" s="18" t="s">
        <v>62</v>
      </c>
      <c r="N27" s="35" t="str">
        <f>IF(N37="Y",H19,"")</f>
        <v/>
      </c>
    </row>
    <row r="28" spans="1:14">
      <c r="A28" s="11"/>
      <c r="C28" s="12" t="s">
        <v>47</v>
      </c>
      <c r="D28" s="12"/>
      <c r="E28" s="12"/>
      <c r="F28" s="12"/>
      <c r="G28" s="12"/>
      <c r="H28" s="12"/>
      <c r="I28" s="12"/>
      <c r="J28" s="12"/>
      <c r="K28" s="14"/>
      <c r="M28" s="18" t="s">
        <v>61</v>
      </c>
      <c r="N28" s="35" t="str">
        <f>IF(N37="Y",D20,"")</f>
        <v/>
      </c>
    </row>
    <row r="29" spans="1:14" ht="4.5" customHeight="1">
      <c r="A29" s="11"/>
      <c r="B29" s="12"/>
      <c r="J29" s="12"/>
      <c r="K29" s="14"/>
    </row>
    <row r="30" spans="1:14">
      <c r="A30" s="11"/>
      <c r="B30" s="68" t="s">
        <v>25</v>
      </c>
      <c r="C30" s="68"/>
      <c r="D30" s="27"/>
      <c r="K30" s="14"/>
      <c r="M30" s="18" t="s">
        <v>24</v>
      </c>
      <c r="N30" s="35" t="str">
        <f>IF(N37="Y",C25,"")</f>
        <v/>
      </c>
    </row>
    <row r="31" spans="1:14">
      <c r="A31" s="11"/>
      <c r="B31" s="12"/>
      <c r="C31" s="12" t="s">
        <v>48</v>
      </c>
      <c r="D31" s="12"/>
      <c r="E31" s="12"/>
      <c r="F31" s="12"/>
      <c r="G31" s="12"/>
      <c r="H31" s="12"/>
      <c r="I31" s="12"/>
      <c r="J31" s="12"/>
      <c r="K31" s="14"/>
      <c r="M31" s="18" t="s">
        <v>63</v>
      </c>
      <c r="N31" s="35" t="str">
        <f>IF(N37="Y",D30,"")</f>
        <v/>
      </c>
    </row>
    <row r="32" spans="1:14">
      <c r="A32" s="11"/>
      <c r="B32" s="12"/>
      <c r="C32" s="12" t="s">
        <v>50</v>
      </c>
      <c r="D32" s="12"/>
      <c r="E32" s="12"/>
      <c r="F32" s="12"/>
      <c r="G32" s="12"/>
      <c r="H32" s="69" t="s">
        <v>11</v>
      </c>
      <c r="I32" s="70"/>
      <c r="J32" s="71"/>
      <c r="K32" s="14"/>
    </row>
    <row r="33" spans="1:14">
      <c r="A33" s="11"/>
      <c r="C33" s="12" t="s">
        <v>49</v>
      </c>
      <c r="D33" s="12"/>
      <c r="E33" s="12"/>
      <c r="F33" s="12"/>
      <c r="G33" s="12"/>
      <c r="H33" s="4"/>
      <c r="I33" s="3" t="s">
        <v>38</v>
      </c>
      <c r="J33" s="29">
        <f>IF(N20="",0,(N7/N20*100))</f>
        <v>0</v>
      </c>
      <c r="K33" s="14"/>
    </row>
    <row r="34" spans="1:14">
      <c r="A34" s="11"/>
      <c r="B34" s="12"/>
      <c r="C34" s="12" t="s">
        <v>51</v>
      </c>
      <c r="D34" s="12"/>
      <c r="E34" s="12"/>
      <c r="F34" s="12"/>
      <c r="H34" s="6"/>
      <c r="I34" s="3" t="s">
        <v>17</v>
      </c>
      <c r="J34" s="34">
        <f>IF(N37="Y",N34,0)</f>
        <v>0</v>
      </c>
      <c r="K34" s="14"/>
      <c r="M34" s="33" t="s">
        <v>66</v>
      </c>
      <c r="N34" s="27"/>
    </row>
    <row r="35" spans="1:14">
      <c r="A35" s="11"/>
      <c r="B35" s="12"/>
      <c r="C35" s="12" t="s">
        <v>52</v>
      </c>
      <c r="D35" s="12"/>
      <c r="E35" s="12"/>
      <c r="F35" s="12"/>
      <c r="G35" s="12"/>
      <c r="H35" s="43" t="s">
        <v>26</v>
      </c>
      <c r="I35" s="83"/>
      <c r="J35" s="7">
        <f>IF(N24="Y",3,0)</f>
        <v>0</v>
      </c>
      <c r="K35" s="14"/>
    </row>
    <row r="36" spans="1:14">
      <c r="A36" s="11"/>
      <c r="B36" s="12"/>
      <c r="C36" s="12" t="s">
        <v>53</v>
      </c>
      <c r="D36" s="12"/>
      <c r="E36" s="12"/>
      <c r="F36" s="12"/>
      <c r="G36" s="12"/>
      <c r="H36" s="43" t="s">
        <v>80</v>
      </c>
      <c r="I36" s="44"/>
      <c r="J36" s="7">
        <f>IF(N20="",0,(SUM(N9,N10)))</f>
        <v>0</v>
      </c>
      <c r="K36" s="14"/>
    </row>
    <row r="37" spans="1:14">
      <c r="A37" s="11"/>
      <c r="B37" s="12"/>
      <c r="C37" s="12" t="s">
        <v>54</v>
      </c>
      <c r="D37" s="12"/>
      <c r="E37" s="12"/>
      <c r="F37" s="12"/>
      <c r="G37" s="12"/>
      <c r="H37" s="43" t="s">
        <v>77</v>
      </c>
      <c r="I37" s="44"/>
      <c r="J37" s="5">
        <f>IF(N28=1,0,IF(N28=2,-3,IF(N28=3,3,IF(AND(N28&lt;&gt;1,N28&lt;&gt;2,N28&lt;&gt;3)=TRUE,0))))</f>
        <v>0</v>
      </c>
      <c r="K37" s="14"/>
      <c r="M37" s="32" t="s">
        <v>64</v>
      </c>
      <c r="N37" s="27" t="s">
        <v>65</v>
      </c>
    </row>
    <row r="38" spans="1:14">
      <c r="A38" s="11"/>
      <c r="B38" s="12"/>
      <c r="C38" s="68" t="s">
        <v>70</v>
      </c>
      <c r="D38" s="68"/>
      <c r="E38" s="12"/>
      <c r="G38" s="12"/>
      <c r="H38" s="43" t="s">
        <v>78</v>
      </c>
      <c r="I38" s="44"/>
      <c r="J38" s="5">
        <f>IF(N27=1,0,IF(N27=2,12,IF(N27=3,6,IF(N27=4,3,IF(N27=5,0,IF(AND(N27&lt;&gt;1,N27&lt;&gt;2,N27&lt;&gt;3,N27&lt;&gt;4,N27&lt;&gt;5)=TRUE,0))))))</f>
        <v>0</v>
      </c>
      <c r="K38" s="14"/>
    </row>
    <row r="39" spans="1:14">
      <c r="A39" s="11"/>
      <c r="B39" s="12"/>
      <c r="G39" s="12"/>
      <c r="H39" s="43" t="s">
        <v>21</v>
      </c>
      <c r="I39" s="44"/>
      <c r="J39" s="5">
        <f>IF(N25="Y",3,0)</f>
        <v>0</v>
      </c>
      <c r="K39" s="14"/>
    </row>
    <row r="40" spans="1:14">
      <c r="A40" s="11"/>
      <c r="B40" s="12" t="s">
        <v>81</v>
      </c>
      <c r="F40" s="27"/>
      <c r="G40" s="12"/>
      <c r="H40" s="43" t="s">
        <v>24</v>
      </c>
      <c r="I40" s="44"/>
      <c r="J40" s="5">
        <f>IF(N30=2,-6,IF(N30=3,3,IF(N30="",0,IF(N30=1=AND(J33&gt;=120,J33&lt;=134),-3,0))))</f>
        <v>0</v>
      </c>
      <c r="K40" s="14"/>
    </row>
    <row r="41" spans="1:14">
      <c r="A41" s="11"/>
      <c r="B41" s="12"/>
      <c r="F41" s="12"/>
      <c r="G41" s="12"/>
      <c r="H41" s="43" t="s">
        <v>25</v>
      </c>
      <c r="I41" s="44"/>
      <c r="J41" s="5">
        <f>IF(N31=1,0,IF(N31=2,0,IF(N31=3,0,IF(N31=4,12,IF(N31=5,6,IF(N31=6,6,IF(N31=7,12,IF(N31=8,0,IF(AND(N31&lt;&gt;1,N31&lt;&gt;2,N31&lt;&gt;3,N31&lt;&gt;4,N31&lt;&gt;5,N31&lt;&gt;6,N31&lt;&gt;7,N31&lt;&gt;8)=TRUE,0)))))))))</f>
        <v>0</v>
      </c>
      <c r="K41" s="14"/>
    </row>
    <row r="42" spans="1:14">
      <c r="A42" s="11"/>
      <c r="B42" s="12" t="s">
        <v>39</v>
      </c>
      <c r="C42" s="40"/>
      <c r="D42" s="41"/>
      <c r="E42" s="41"/>
      <c r="F42" s="42"/>
      <c r="G42" s="12"/>
      <c r="H42" s="43" t="s">
        <v>35</v>
      </c>
      <c r="I42" s="44"/>
      <c r="J42" s="38"/>
      <c r="K42" s="14"/>
    </row>
    <row r="43" spans="1:14">
      <c r="A43" s="11"/>
      <c r="C43" s="54"/>
      <c r="D43" s="55"/>
      <c r="E43" s="55"/>
      <c r="F43" s="56"/>
      <c r="G43" s="12"/>
      <c r="H43" s="43" t="s">
        <v>36</v>
      </c>
      <c r="I43" s="44"/>
      <c r="J43" s="38"/>
      <c r="K43" s="14"/>
    </row>
    <row r="44" spans="1:14">
      <c r="A44" s="11"/>
      <c r="B44" s="12"/>
      <c r="C44" s="54"/>
      <c r="D44" s="55"/>
      <c r="E44" s="55"/>
      <c r="F44" s="56"/>
      <c r="G44" s="12"/>
      <c r="H44" s="43" t="s">
        <v>37</v>
      </c>
      <c r="I44" s="44"/>
      <c r="J44" s="38"/>
      <c r="K44" s="14"/>
    </row>
    <row r="45" spans="1:14">
      <c r="A45" s="11"/>
      <c r="B45" s="12"/>
      <c r="C45" s="54"/>
      <c r="D45" s="55"/>
      <c r="E45" s="55"/>
      <c r="F45" s="56"/>
      <c r="G45" s="12"/>
      <c r="H45" s="43"/>
      <c r="I45" s="44"/>
      <c r="J45" s="7"/>
      <c r="K45" s="14"/>
    </row>
    <row r="46" spans="1:14">
      <c r="A46" s="11"/>
      <c r="B46" s="12"/>
      <c r="C46" s="54"/>
      <c r="D46" s="55"/>
      <c r="E46" s="55"/>
      <c r="F46" s="56"/>
      <c r="G46" s="12"/>
      <c r="H46" s="43"/>
      <c r="I46" s="44"/>
      <c r="J46" s="7"/>
      <c r="K46" s="14"/>
    </row>
    <row r="47" spans="1:14" ht="18">
      <c r="A47" s="11"/>
      <c r="B47" s="12"/>
      <c r="C47" s="78"/>
      <c r="D47" s="79"/>
      <c r="E47" s="79"/>
      <c r="F47" s="80"/>
      <c r="G47" s="12"/>
      <c r="H47" s="52" t="s">
        <v>23</v>
      </c>
      <c r="I47" s="53"/>
      <c r="J47" s="26">
        <f>SUM(J34:J44)</f>
        <v>0</v>
      </c>
      <c r="K47" s="14"/>
    </row>
    <row r="48" spans="1:14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4"/>
    </row>
    <row r="49" spans="1:11">
      <c r="A49" s="11"/>
      <c r="B49" s="49" t="s">
        <v>71</v>
      </c>
      <c r="C49" s="50"/>
      <c r="D49" s="50"/>
      <c r="E49" s="51"/>
      <c r="G49" s="47" t="s">
        <v>72</v>
      </c>
      <c r="H49" s="48"/>
      <c r="I49" s="45" t="s">
        <v>74</v>
      </c>
      <c r="J49" s="46"/>
      <c r="K49" s="14"/>
    </row>
    <row r="50" spans="1:11">
      <c r="A50" s="11"/>
      <c r="B50" s="12"/>
      <c r="C50" s="12"/>
      <c r="D50" s="12"/>
      <c r="G50" s="47" t="s">
        <v>73</v>
      </c>
      <c r="H50" s="48"/>
      <c r="I50" s="45" t="s">
        <v>75</v>
      </c>
      <c r="J50" s="46"/>
      <c r="K50" s="14"/>
    </row>
    <row r="51" spans="1:11">
      <c r="A51" s="11"/>
      <c r="B51" s="75" t="s">
        <v>83</v>
      </c>
      <c r="C51" s="75"/>
      <c r="D51" s="75"/>
      <c r="E51" s="37"/>
      <c r="F51" s="12"/>
      <c r="G51" s="12"/>
      <c r="H51" s="12"/>
      <c r="I51" s="12"/>
      <c r="J51" s="12"/>
      <c r="K51" s="14"/>
    </row>
    <row r="52" spans="1:11" ht="15" thickBo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5"/>
    </row>
    <row r="53" spans="1:11" ht="15" thickTop="1"/>
  </sheetData>
  <sheetProtection password="EEC6" sheet="1" objects="1" scenarios="1"/>
  <mergeCells count="46">
    <mergeCell ref="B51:D51"/>
    <mergeCell ref="C6:D6"/>
    <mergeCell ref="C7:E7"/>
    <mergeCell ref="C46:F46"/>
    <mergeCell ref="C47:F47"/>
    <mergeCell ref="B17:H17"/>
    <mergeCell ref="H40:I40"/>
    <mergeCell ref="H41:I41"/>
    <mergeCell ref="C38:D38"/>
    <mergeCell ref="B20:C20"/>
    <mergeCell ref="B30:C30"/>
    <mergeCell ref="H35:I35"/>
    <mergeCell ref="H37:I37"/>
    <mergeCell ref="H38:I38"/>
    <mergeCell ref="H36:I36"/>
    <mergeCell ref="H46:I46"/>
    <mergeCell ref="D1:H1"/>
    <mergeCell ref="H43:I43"/>
    <mergeCell ref="F5:G5"/>
    <mergeCell ref="H5:J5"/>
    <mergeCell ref="F8:G8"/>
    <mergeCell ref="H8:J8"/>
    <mergeCell ref="H3:I3"/>
    <mergeCell ref="C3:E3"/>
    <mergeCell ref="C4:E4"/>
    <mergeCell ref="C5:E5"/>
    <mergeCell ref="F3:G3"/>
    <mergeCell ref="F4:G4"/>
    <mergeCell ref="H4:J4"/>
    <mergeCell ref="B15:E15"/>
    <mergeCell ref="H32:J32"/>
    <mergeCell ref="E6:G6"/>
    <mergeCell ref="C42:F42"/>
    <mergeCell ref="H39:I39"/>
    <mergeCell ref="I49:J49"/>
    <mergeCell ref="G50:H50"/>
    <mergeCell ref="I50:J50"/>
    <mergeCell ref="B49:E49"/>
    <mergeCell ref="H47:I47"/>
    <mergeCell ref="G49:H49"/>
    <mergeCell ref="H45:I45"/>
    <mergeCell ref="H42:I42"/>
    <mergeCell ref="H44:I44"/>
    <mergeCell ref="C43:F43"/>
    <mergeCell ref="C44:F44"/>
    <mergeCell ref="C45:F45"/>
  </mergeCells>
  <dataValidations xWindow="648" yWindow="548" count="11">
    <dataValidation type="list" allowBlank="1" showInputMessage="1" showErrorMessage="1" sqref="D30">
      <formula1>"1,2,3,4,5,6,7,8"</formula1>
    </dataValidation>
    <dataValidation type="list" allowBlank="1" showInputMessage="1" showErrorMessage="1" sqref="C25">
      <formula1>"1,2,3"</formula1>
    </dataValidation>
    <dataValidation type="list" allowBlank="1" showInputMessage="1" showErrorMessage="1" prompt="Select &quot;1&quot; if all your headsails are hanked-on, the luff of all headsails are attached to a furling extrusion and the tack and head are not attached to a furling drum or swivel, you have a luff foil system on your headstay" sqref="D20">
      <formula1>"1,2,3"</formula1>
    </dataValidation>
    <dataValidation type="list" allowBlank="1" showInputMessage="1" showErrorMessage="1" prompt="If all of your headsails have sewn-on UV covers made of a woven material, select &quot;Y&quot;. If any of your headsails have no UV cover or a UV cover made of film, select &quot;N&quot;. " sqref="I17">
      <formula1>"Y,N"</formula1>
    </dataValidation>
    <dataValidation type="list" allowBlank="1" showInputMessage="1" showErrorMessage="1" sqref="H19">
      <formula1>"1,2,3,4,5"</formula1>
    </dataValidation>
    <dataValidation type="list" allowBlank="1" showInputMessage="1" showErrorMessage="1" prompt="Are your mainsail and all of your headsails made of woven polyester (Dacron)" sqref="F15">
      <formula1>"Y,N"</formula1>
    </dataValidation>
    <dataValidation allowBlank="1" showInputMessage="1" showErrorMessage="1" prompt="For example: C&amp;C, Hunter, Catalina, Morgan, Sabre, etc." sqref="H3:I3"/>
    <dataValidation allowBlank="1" showInputMessage="1" showErrorMessage="1" prompt="For example: 29 MK2 SD, Wanderer, Legend, 3500, 25, etc" sqref="H4:J4"/>
    <dataValidation allowBlank="1" showInputMessage="1" showErrorMessage="1" prompt="Name of Yacht Club affliation. For example: SBCC, BSYC, BYC, etc. Name all that are applicable." sqref="H8:J8"/>
    <dataValidation allowBlank="1" showInputMessage="1" showErrorMessage="1" prompt="If you do not have a number on your sails, enter &quot;NONE&quot;." sqref="H7"/>
    <dataValidation type="list" allowBlank="1" showInputMessage="1" showErrorMessage="1" prompt="Has your sailboat been modified from the standard boat. For example: Bow/stern thruster, extended boom or mast, keel, rudder, etc. If yes, enter a description of the modifications into the NOTES box below." sqref="F40">
      <formula1>"Y,N"</formula1>
    </dataValidation>
  </dataValidations>
  <pageMargins left="0.95" right="0.2" top="0.75" bottom="0.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Terri Drossos</cp:lastModifiedBy>
  <cp:lastPrinted>2020-12-04T06:48:31Z</cp:lastPrinted>
  <dcterms:created xsi:type="dcterms:W3CDTF">2020-10-30T16:34:33Z</dcterms:created>
  <dcterms:modified xsi:type="dcterms:W3CDTF">2020-12-05T01:17:27Z</dcterms:modified>
</cp:coreProperties>
</file>